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9b2dcbff5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ocation" sheetId="1" r:id="Re976c2079afb40d0"/>
    <x:sheet xmlns:r="http://schemas.openxmlformats.org/officeDocument/2006/relationships" name="Recommendation" sheetId="2" r:id="R4fab2bfa94e944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—&quot;"/>
    <x:numFmt numFmtId="201" formatCode="0.0%;(0.0%);&quot;—&quot;"/>
    <x:numFmt numFmtId="202" formatCode="0"/>
    <x:numFmt numFmtId="203" formatCode="0.00;(0.00);0.00"/>
  </x:numFmts>
  <x:fonts count="10">
    <x:font>
      <x:sz val="11"/>
      <x:name val="Carlito"/>
    </x:font>
    <x:font>
      <x:sz val="11"/>
      <x:color rgb="FF243B35"/>
      <x:name val="Arial"/>
    </x:font>
    <x:font>
      <x:i/>
      <x:sz val="11"/>
      <x:color rgb="FF243B35"/>
      <x:name val="Arial"/>
    </x:font>
    <x:font>
      <x:sz val="11"/>
      <x:color rgb="FF245EB7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6"/>
      <x:color rgb="FF243B35"/>
      <x:name val="Arial"/>
    </x:font>
    <x:font>
      <x:b/>
      <x:sz val="16"/>
      <x:color rgb="FF243B35"/>
      <x:name val="Arial"/>
    </x:font>
    <x:font>
      <x:i/>
      <x:sz val="10"/>
      <x:color rgb="FF5C7169"/>
      <x:name val="Arial"/>
    </x:font>
    <x:font>
      <x:b/>
      <x:sz val="11"/>
      <x:color rgb="FF243B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8"/>
      </x:patternFill>
    </x:fill>
    <x:fill>
      <x:patternFill patternType="solid">
        <x:fgColor rgb="FF244D4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2" fillId="0" borderId="0" xfId="0" applyNumberFormat="1" applyFont="1" applyFill="1" applyBorder="1"/>
    <x:xf numFmtId="201" fontId="3" fillId="0" borderId="0" xfId="0" applyNumberFormat="1" applyFont="1" applyFill="1" applyBorder="1"/>
    <x:xf numFmtId="201" fontId="3" fillId="2" borderId="0" xfId="0" applyNumberFormat="1" applyFont="1" applyFill="1" applyBorder="1"/>
    <x:xf numFmtId="200" fontId="3" fillId="0" borderId="0" xfId="0" applyNumberFormat="1" applyFont="1" applyFill="1" applyBorder="1"/>
    <x:xf numFmtId="200" fontId="3" fillId="2" borderId="0" xfId="0" applyNumberFormat="1" applyFont="1" applyFill="1" applyBorder="1"/>
    <x:xf numFmtId="202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3" borderId="0" xfId="0" applyNumberFormat="1" applyFont="1" applyFill="1" applyBorder="1"/>
    <x:xf numFmtId="202" fontId="1" fillId="3" borderId="0" xfId="0" applyNumberFormat="1" applyFont="1" applyFill="1" applyBorder="1"/>
    <x:xf numFmtId="202" fontId="4" fillId="3" borderId="0" xfId="0" applyNumberFormat="1" applyFont="1" applyFill="1" applyBorder="1"/>
    <x:xf numFmtId="202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200" fontId="9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9C301F"/>
      </x:font>
      <x:fill>
        <x:patternFill patternType="solid">
          <x:bgColor rgb="FFFCE6DF"/>
        </x:patternFill>
      </x:fill>
    </x:dxf>
    <x:dxf>
      <x:font>
        <x:b/>
        <x:color rgb="FF9C301F"/>
      </x:font>
      <x:fill>
        <x:patternFill patternType="solid">
          <x:bgColor rgb="FFFCE6DF"/>
        </x:patternFill>
      </x:fill>
    </x:dxf>
    <x:dxf>
      <x:font>
        <x:b/>
        <x:color rgb="FF9C301F"/>
      </x:font>
      <x:fill>
        <x:patternFill patternType="solid">
          <x:bgColor rgb="FFFCE6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164c0cce9443f" /><Relationship Type="http://schemas.openxmlformats.org/officeDocument/2006/relationships/theme" Target="/xl/theme/theme1.xml" Id="R3f636c5bee074be9" /><Relationship Type="http://schemas.openxmlformats.org/officeDocument/2006/relationships/sharedStrings" Target="/xl/sharedStrings.xml" Id="R877d0b4437ab4ae5" /><Relationship Type="http://schemas.openxmlformats.org/officeDocument/2006/relationships/worksheet" Target="/xl/worksheets/sheet1.xml" Id="Re976c2079afb40d0" /><Relationship Type="http://schemas.openxmlformats.org/officeDocument/2006/relationships/worksheet" Target="/xl/worksheets/sheet2.xml" Id="R4fab2bfa94e944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C3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45" hidden="0" customWidth="1"/>
    <x:col min="3" max="3" width="18" hidden="0" customWidth="1"/>
    <x:col min="4" max="4" width="18" hidden="0" customWidth="1"/>
    <x:col min="5" max="5" width="18" hidden="0" customWidth="1"/>
    <x:col min="6" max="6" width="43" hidden="0" customWidth="1"/>
    <x:col min="7" max="7" width="18" hidden="0" customWidth="1"/>
    <x:col min="8" max="8" width="3" hidden="0" customWidth="1"/>
  </x:cols>
  <x:sheetData>
    <x:row r="1" ht="25" customHeight="1">
      <x:c r="A1" s="1"/>
      <x:c r="B1" s="17" t="str">
        <x:v>Cedar Packaging investment decision</x:v>
      </x:c>
      <x:c r="C1" s="17"/>
      <x:c r="D1" s="17"/>
      <x:c r="E1" s="17"/>
      <x:c r="F1" s="17"/>
      <x:c r="G1" s="17"/>
      <x:c r="H1" s="1"/>
    </x:row>
    <x:row r="2" ht="25" customHeight="1">
      <x:c r="A2" s="1"/>
      <x:c r="B2" s="18" t="str">
        <x:v>Original fictional case. USD thousands. Annual end-year flows; four-year life.</x:v>
      </x:c>
      <x:c r="C2" s="18"/>
      <x:c r="D2" s="18"/>
      <x:c r="E2" s="18"/>
      <x:c r="F2" s="18"/>
      <x:c r="G2" s="18"/>
      <x:c r="H2" s="1"/>
    </x:row>
    <x:row r="3" ht="25" customHeight="1">
      <x:c r="A3" s="1"/>
      <x:c r="B3" s="1"/>
      <x:c r="C3" s="1"/>
      <x:c r="D3" s="1"/>
      <x:c r="E3" s="1"/>
      <x:c r="F3" s="1"/>
      <x:c r="G3" s="1"/>
      <x:c r="H3" s="1"/>
    </x:row>
    <x:row r="4" ht="25" customHeight="1">
      <x:c r="A4" s="1"/>
      <x:c r="B4" s="12" t="str">
        <x:v>Metric</x:v>
      </x:c>
      <x:c r="C4" s="12" t="str">
        <x:v>Refit</x:v>
      </x:c>
      <x:c r="D4" s="12" t="str">
        <x:v>Replace</x:v>
      </x:c>
      <x:c r="E4" s="12"/>
      <x:c r="F4" s="12"/>
      <x:c r="G4" s="12"/>
      <x:c r="H4" s="1"/>
    </x:row>
    <x:row r="5" ht="30" customHeight="1">
      <x:c r="A5" s="1"/>
      <x:c r="B5" s="19" t="str">
        <x:v>Net present value</x:v>
      </x:c>
      <x:c r="C5" s="20" t="n">
        <x:f>SUM(C50:G50)</x:f>
        <x:v>68.41201826712822</x:v>
      </x:c>
      <x:c r="D5" s="20" t="n">
        <x:f>SUM(C68:G68)</x:f>
        <x:v>73.0397002551019</x:v>
      </x:c>
      <x:c r="E5" s="1"/>
      <x:c r="F5" s="1"/>
      <x:c r="G5" s="1"/>
      <x:c r="H5" s="1"/>
    </x:row>
    <x:row r="6" ht="30" customHeight="1">
      <x:c r="A6" s="1"/>
      <x:c r="B6" s="1" t="str">
        <x:v>Internal rate of return</x:v>
      </x:c>
      <x:c r="C6" s="4" t="n">
        <x:f>IF(AND(C48&lt;0,MIN(D48:G48)&gt;=0,MAX(D48:G48)&gt;0),IRR(C48:G48),"n.a.")</x:f>
        <x:v>0.20986958749035</x:v>
      </x:c>
      <x:c r="D6" s="4" t="n">
        <x:f>IF(AND(C66&lt;0,MIN(D66:G66)&gt;=0,MAX(D66:G66)&gt;0),IRR(C66:G66),"n.a.")</x:f>
        <x:v>0.1685086632858392</x:v>
      </x:c>
      <x:c r="E6" s="1"/>
      <x:c r="F6" s="1"/>
      <x:c r="G6" s="1"/>
      <x:c r="H6" s="1"/>
    </x:row>
    <x:row r="7" ht="30" customHeight="1">
      <x:c r="A7" s="1"/>
      <x:c r="B7" s="1" t="str">
        <x:v>Initial investment</x:v>
      </x:c>
      <x:c r="C7" s="2" t="n">
        <x:f>C23+C24</x:f>
        <x:v>330</x:v>
      </x:c>
      <x:c r="D7" s="2" t="n">
        <x:f>G23+G24</x:f>
        <x:v>660</x:v>
      </x:c>
      <x:c r="E7" s="1"/>
      <x:c r="F7" s="1"/>
      <x:c r="G7" s="1"/>
      <x:c r="H7" s="1"/>
    </x:row>
    <x:row r="8" ht="30" customHeight="1">
      <x:c r="A8" s="1"/>
      <x:c r="B8" s="1" t="str">
        <x:v>Cash above reserve after investment</x:v>
      </x:c>
      <x:c r="C8" s="2" t="n">
        <x:f>$C$16-$C$17-C7</x:f>
        <x:v>350</x:v>
      </x:c>
      <x:c r="D8" s="2" t="n">
        <x:f>$C$16-$C$17-D7</x:f>
        <x:v>20</x:v>
      </x:c>
      <x:c r="E8" s="1"/>
      <x:c r="F8" s="1"/>
      <x:c r="G8" s="1"/>
      <x:c r="H8" s="1"/>
    </x:row>
    <x:row r="9" ht="25" customHeight="1">
      <x:c r="A9" s="1"/>
      <x:c r="B9" s="1"/>
      <x:c r="C9" s="1"/>
      <x:c r="D9" s="1"/>
      <x:c r="E9" s="1"/>
      <x:c r="F9" s="1"/>
      <x:c r="G9" s="1"/>
      <x:c r="H9" s="1"/>
    </x:row>
    <x:row r="10" ht="25" customHeight="1">
      <x:c r="A10" s="1"/>
      <x:c r="B10" s="1" t="str">
        <x:v>NPV advantage of Replace</x:v>
      </x:c>
      <x:c r="C10" s="2" t="n">
        <x:f>D5-C5</x:f>
        <x:v>4.627681987973688</x:v>
      </x:c>
      <x:c r="D10" s="1"/>
      <x:c r="E10" s="1"/>
      <x:c r="F10" s="1" t="str">
        <x:v>Annuity factor</x:v>
      </x:c>
      <x:c r="G10" s="2" t="n">
        <x:f>SUM(D49:G49)</x:f>
        <x:v>3.0373493466264048</x:v>
      </x:c>
      <x:c r="H10" s="1"/>
    </x:row>
    <x:row r="11" ht="25" customHeight="1">
      <x:c r="A11" s="1"/>
      <x:c r="B11" s="1" t="str">
        <x:v>Feasible choice by NPV</x:v>
      </x:c>
      <x:c r="C11" s="1" t="str">
        <x:f>IF(COUNT(C14:C17,C23:C27,G23:G27)&lt;&gt;14,"Missing input",IF(COUNT(C5:D5,C7:D8)&lt;&gt;6,"Incomplete",IF(AND(C8&gt;=0,C5&gt;0),IF(AND(D8&gt;=0,D5&gt;0),IF(ABS(C5-D5)&lt;0.000001,"Indifferent",IF(D5&gt;C5,D4,C4)),C4),IF(AND(D8&gt;=0,D5&gt;0),D4,"Neither"))))</x:f>
        <x:v>Replace</x:v>
      </x:c>
      <x:c r="D11" s="1"/>
      <x:c r="E11" s="1"/>
      <x:c r="F11" s="1" t="str">
        <x:v>Replace revenue at NPV tie</x:v>
      </x:c>
      <x:c r="G11" s="2" t="n">
        <x:f>G25-C10/((1-$C$15)*G10)</x:f>
        <x:v>497.82343961326785</x:v>
      </x:c>
      <x:c r="H11" s="1"/>
    </x:row>
    <x:row r="12" ht="25" customHeight="1">
      <x:c r="A12" s="1"/>
      <x:c r="B12" s="1"/>
      <x:c r="C12" s="1"/>
      <x:c r="D12" s="1"/>
      <x:c r="E12" s="1"/>
      <x:c r="F12" s="1" t="str">
        <x:v>Hold other inputs fixed; this is not the zero-NPV revenue.</x:v>
      </x:c>
      <x:c r="G12" s="1"/>
      <x:c r="H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</x:row>
    <x:row r="14" ht="25" customHeight="1">
      <x:c r="A14" s="1"/>
      <x:c r="B14" s="1" t="str">
        <x:v>Project discount rate</x:v>
      </x:c>
      <x:c r="C14" s="6" t="n">
        <x:v>0.12</x:v>
      </x:c>
      <x:c r="D14" s="1"/>
      <x:c r="E14" s="1"/>
      <x:c r="F14" s="1"/>
      <x:c r="G14" s="1"/>
      <x:c r="H14" s="1"/>
    </x:row>
    <x:row r="15" ht="25" customHeight="1">
      <x:c r="A15" s="1"/>
      <x:c r="B15" s="1" t="str">
        <x:v>Incremental cash-tax rate</x:v>
      </x:c>
      <x:c r="C15" s="6" t="n">
        <x:v>0.3</x:v>
      </x:c>
      <x:c r="D15" s="1"/>
      <x:c r="E15" s="1"/>
      <x:c r="F15" s="1"/>
      <x:c r="G15" s="1"/>
      <x:c r="H15" s="1"/>
    </x:row>
    <x:row r="16" ht="25" customHeight="1">
      <x:c r="A16" s="1"/>
      <x:c r="B16" s="1" t="str">
        <x:v>Cash available at time zero</x:v>
      </x:c>
      <x:c r="C16" s="8" t="n">
        <x:v>760</x:v>
      </x:c>
      <x:c r="D16" s="1"/>
      <x:c r="E16" s="1"/>
      <x:c r="F16" s="1"/>
      <x:c r="G16" s="1"/>
      <x:c r="H16" s="1"/>
    </x:row>
    <x:row r="17" ht="25" customHeight="1">
      <x:c r="A17" s="1"/>
      <x:c r="B17" s="1" t="str">
        <x:v>Minimum time-zero cash</x:v>
      </x:c>
      <x:c r="C17" s="8" t="n">
        <x:v>80</x:v>
      </x:c>
      <x:c r="D17" s="1"/>
      <x:c r="E17" s="1"/>
      <x:c r="F17" s="1"/>
      <x:c r="G17" s="1"/>
      <x:c r="H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</x:row>
    <x:row r="20" ht="25" customHeight="1">
      <x:c r="A20" s="1"/>
      <x:c r="B20" s="12" t="str">
        <x:v>Inputs: Refit</x:v>
      </x:c>
      <x:c r="C20" s="12"/>
      <x:c r="D20" s="12"/>
      <x:c r="E20" s="12"/>
      <x:c r="F20" s="12" t="str">
        <x:v>Inputs: Replace</x:v>
      </x:c>
      <x:c r="G20" s="12"/>
      <x:c r="H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</x:row>
    <x:row r="23" ht="25" customHeight="1">
      <x:c r="A23" s="1"/>
      <x:c r="B23" s="1" t="str">
        <x:v>Capex at time zero</x:v>
      </x:c>
      <x:c r="C23" s="8" t="n">
        <x:v>300</x:v>
      </x:c>
      <x:c r="D23" s="1"/>
      <x:c r="E23" s="1"/>
      <x:c r="F23" s="1" t="str">
        <x:v>Capex at time zero</x:v>
      </x:c>
      <x:c r="G23" s="8" t="n">
        <x:v>600</x:v>
      </x:c>
      <x:c r="H23" s="1"/>
    </x:row>
    <x:row r="24" ht="25" customHeight="1">
      <x:c r="A24" s="1"/>
      <x:c r="B24" s="1" t="str">
        <x:v>Working capital at time zero</x:v>
      </x:c>
      <x:c r="C24" s="8" t="n">
        <x:v>30</x:v>
      </x:c>
      <x:c r="D24" s="1"/>
      <x:c r="E24" s="1"/>
      <x:c r="F24" s="1" t="str">
        <x:v>Working capital at time zero</x:v>
      </x:c>
      <x:c r="G24" s="8" t="n">
        <x:v>60</x:v>
      </x:c>
      <x:c r="H24" s="1"/>
    </x:row>
    <x:row r="25" ht="25" customHeight="1">
      <x:c r="A25" s="1"/>
      <x:c r="B25" s="1" t="str">
        <x:v>Annual incremental revenue</x:v>
      </x:c>
      <x:c r="C25" s="8" t="n">
        <x:v>280</x:v>
      </x:c>
      <x:c r="D25" s="1"/>
      <x:c r="E25" s="1"/>
      <x:c r="F25" s="1" t="str">
        <x:v>Annual incremental revenue</x:v>
      </x:c>
      <x:c r="G25" s="8" t="n">
        <x:v>500</x:v>
      </x:c>
      <x:c r="H25" s="1"/>
    </x:row>
    <x:row r="26" ht="25" customHeight="1">
      <x:c r="A26" s="1"/>
      <x:c r="B26" s="1" t="str">
        <x:v>Annual cash operating cost</x:v>
      </x:c>
      <x:c r="C26" s="8" t="n">
        <x:v>140</x:v>
      </x:c>
      <x:c r="D26" s="1"/>
      <x:c r="E26" s="1"/>
      <x:c r="F26" s="1" t="str">
        <x:v>Annual cash operating cost</x:v>
      </x:c>
      <x:c r="G26" s="8" t="n">
        <x:v>250</x:v>
      </x:c>
      <x:c r="H26" s="1"/>
    </x:row>
    <x:row r="27" ht="25" customHeight="1">
      <x:c r="A27" s="1"/>
      <x:c r="B27" s="1" t="str">
        <x:v>Year-four gross sale proceeds</x:v>
      </x:c>
      <x:c r="C27" s="8" t="n">
        <x:v>30</x:v>
      </x:c>
      <x:c r="D27" s="1"/>
      <x:c r="E27" s="1"/>
      <x:c r="F27" s="1" t="str">
        <x:v>Year-four gross sale proceeds</x:v>
      </x:c>
      <x:c r="G27" s="8" t="n">
        <x:v>60</x:v>
      </x:c>
      <x:c r="H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</x:row>
    <x:row r="29" ht="25" customHeight="1">
      <x:c r="A29" s="1"/>
      <x:c r="B29" s="18" t="str">
        <x:v>Source: original FinX teaching assumptions, 10 October 2026.</x:v>
      </x:c>
      <x:c r="C29" s="18"/>
      <x:c r="D29" s="18"/>
      <x:c r="E29" s="18"/>
      <x:c r="F29" s="18"/>
      <x:c r="G29" s="18"/>
      <x:c r="H29" s="1"/>
    </x:row>
    <x:row r="30" ht="25" customHeight="1">
      <x:c r="A30" s="1"/>
      <x:c r="B30" s="18" t="str">
        <x:v>Tax depreciation to zero over four years; losses usable immediately by the parent.</x:v>
      </x:c>
      <x:c r="C30" s="18"/>
      <x:c r="D30" s="18"/>
      <x:c r="E30" s="18"/>
      <x:c r="F30" s="18"/>
      <x:c r="G30" s="18"/>
      <x:c r="H30" s="1"/>
    </x:row>
    <x:row r="31" ht="25" customHeight="1">
      <x:c r="A31" s="1"/>
      <x:c r="B31" s="18" t="str">
        <x:v>Working capital flat during operation, fully recovered at year 4. No interest in project cash flows.</x:v>
      </x:c>
      <x:c r="C31" s="18"/>
      <x:c r="D31" s="18"/>
      <x:c r="E31" s="18"/>
      <x:c r="F31" s="18"/>
      <x:c r="G31" s="18"/>
      <x:c r="H31" s="1"/>
    </x:row>
    <x:row r="32" ht="25" customHeight="1">
      <x:c r="A32" s="1"/>
      <x:c r="B32" s="18" t="str">
        <x:v>Edit blue inputs. Redo monthly funding and risk analysis before a real allocation decision.</x:v>
      </x:c>
      <x:c r="C32" s="18"/>
      <x:c r="D32" s="18"/>
      <x:c r="E32" s="18"/>
      <x:c r="F32" s="18"/>
      <x:c r="G32" s="18"/>
      <x:c r="H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</x:row>
    <x:row r="37" ht="25" customHeight="1">
      <x:c r="A37" s="1"/>
      <x:c r="B37" s="12" t="str">
        <x:v>Refit cash flows</x:v>
      </x:c>
      <x:c r="C37" s="12"/>
      <x:c r="D37" s="12"/>
      <x:c r="E37" s="12"/>
      <x:c r="F37" s="12"/>
      <x:c r="G37" s="12"/>
      <x:c r="H37" s="1"/>
    </x:row>
    <x:row r="38" ht="25" customHeight="1">
      <x:c r="A38" s="1"/>
      <x:c r="B38" s="12" t="str">
        <x:v>Year</x:v>
      </x:c>
      <x:c r="C38" s="15" t="n">
        <x:v>0</x:v>
      </x:c>
      <x:c r="D38" s="15" t="n">
        <x:v>1</x:v>
      </x:c>
      <x:c r="E38" s="15" t="n">
        <x:v>2</x:v>
      </x:c>
      <x:c r="F38" s="15" t="n">
        <x:v>3</x:v>
      </x:c>
      <x:c r="G38" s="15" t="n">
        <x:v>4</x:v>
      </x:c>
      <x:c r="H38" s="1"/>
    </x:row>
    <x:row r="39" ht="25" customHeight="1">
      <x:c r="A39" s="1"/>
      <x:c r="B39" s="1" t="str">
        <x:v>Revenue</x:v>
      </x:c>
      <x:c r="C39" s="2" t="n">
        <x:v>0</x:v>
      </x:c>
      <x:c r="D39" s="2" t="n">
        <x:f>$C$25</x:f>
        <x:v>280</x:v>
      </x:c>
      <x:c r="E39" s="2" t="n">
        <x:f>$C$25</x:f>
        <x:v>280</x:v>
      </x:c>
      <x:c r="F39" s="2" t="n">
        <x:f>$C$25</x:f>
        <x:v>280</x:v>
      </x:c>
      <x:c r="G39" s="2" t="n">
        <x:f>$C$25</x:f>
        <x:v>280</x:v>
      </x:c>
      <x:c r="H39" s="1"/>
    </x:row>
    <x:row r="40" ht="25" customHeight="1">
      <x:c r="A40" s="1"/>
      <x:c r="B40" s="1" t="str">
        <x:v>Cash operating cost</x:v>
      </x:c>
      <x:c r="C40" s="2" t="n">
        <x:v>0</x:v>
      </x:c>
      <x:c r="D40" s="2" t="n">
        <x:f>$C$26</x:f>
        <x:v>140</x:v>
      </x:c>
      <x:c r="E40" s="2" t="n">
        <x:f>$C$26</x:f>
        <x:v>140</x:v>
      </x:c>
      <x:c r="F40" s="2" t="n">
        <x:f>$C$26</x:f>
        <x:v>140</x:v>
      </x:c>
      <x:c r="G40" s="2" t="n">
        <x:f>$C$26</x:f>
        <x:v>140</x:v>
      </x:c>
      <x:c r="H40" s="1"/>
    </x:row>
    <x:row r="41" ht="25" customHeight="1">
      <x:c r="A41" s="1"/>
      <x:c r="B41" s="1" t="str">
        <x:v>Tax depreciation</x:v>
      </x:c>
      <x:c r="C41" s="2" t="n">
        <x:v>0</x:v>
      </x:c>
      <x:c r="D41" s="2" t="n">
        <x:f>$C$23/$G$38</x:f>
        <x:v>75</x:v>
      </x:c>
      <x:c r="E41" s="2" t="n">
        <x:f>$C$23/$G$38</x:f>
        <x:v>75</x:v>
      </x:c>
      <x:c r="F41" s="2" t="n">
        <x:f>$C$23/$G$38</x:f>
        <x:v>75</x:v>
      </x:c>
      <x:c r="G41" s="2" t="n">
        <x:f>$C$23/$G$38</x:f>
        <x:v>75</x:v>
      </x:c>
      <x:c r="H41" s="1"/>
    </x:row>
    <x:row r="42" ht="25" customHeight="1">
      <x:c r="A42" s="1"/>
      <x:c r="B42" s="1" t="str">
        <x:v>EBIT</x:v>
      </x:c>
      <x:c r="C42" s="2" t="n">
        <x:v>0</x:v>
      </x:c>
      <x:c r="D42" s="2" t="n">
        <x:f>D39-D40-D41</x:f>
        <x:v>65</x:v>
      </x:c>
      <x:c r="E42" s="2" t="n">
        <x:f>E39-E40-E41</x:f>
        <x:v>65</x:v>
      </x:c>
      <x:c r="F42" s="2" t="n">
        <x:f>F39-F40-F41</x:f>
        <x:v>65</x:v>
      </x:c>
      <x:c r="G42" s="2" t="n">
        <x:f>G39-G40-G41</x:f>
        <x:v>65</x:v>
      </x:c>
      <x:c r="H42" s="1"/>
    </x:row>
    <x:row r="43" ht="25" customHeight="1">
      <x:c r="A43" s="1"/>
      <x:c r="B43" s="1" t="str">
        <x:v>Incremental cash tax</x:v>
      </x:c>
      <x:c r="C43" s="2" t="n">
        <x:v>0</x:v>
      </x:c>
      <x:c r="D43" s="2" t="n">
        <x:f>D42*$C$15</x:f>
        <x:v>19.5</x:v>
      </x:c>
      <x:c r="E43" s="2" t="n">
        <x:f>E42*$C$15</x:f>
        <x:v>19.5</x:v>
      </x:c>
      <x:c r="F43" s="2" t="n">
        <x:f>F42*$C$15</x:f>
        <x:v>19.5</x:v>
      </x:c>
      <x:c r="G43" s="2" t="n">
        <x:f>G42*$C$15</x:f>
        <x:v>19.5</x:v>
      </x:c>
      <x:c r="H43" s="1"/>
    </x:row>
    <x:row r="44" ht="25" customHeight="1">
      <x:c r="A44" s="1"/>
      <x:c r="B44" s="1" t="str">
        <x:v>Operating cash flow</x:v>
      </x:c>
      <x:c r="C44" s="2" t="n">
        <x:v>0</x:v>
      </x:c>
      <x:c r="D44" s="2" t="n">
        <x:f>D42-D43+D41</x:f>
        <x:v>120.5</x:v>
      </x:c>
      <x:c r="E44" s="2" t="n">
        <x:f>E42-E43+E41</x:f>
        <x:v>120.5</x:v>
      </x:c>
      <x:c r="F44" s="2" t="n">
        <x:f>F42-F43+F41</x:f>
        <x:v>120.5</x:v>
      </x:c>
      <x:c r="G44" s="2" t="n">
        <x:f>G42-G43+G41</x:f>
        <x:v>120.5</x:v>
      </x:c>
      <x:c r="H44" s="1"/>
    </x:row>
    <x:row r="45" ht="25" customHeight="1">
      <x:c r="A45" s="1"/>
      <x:c r="B45" s="1" t="str">
        <x:v>Capex cash flow</x:v>
      </x:c>
      <x:c r="C45" s="2" t="n">
        <x:f>-$C$23</x:f>
        <x:v>-300</x:v>
      </x:c>
      <x:c r="D45" s="2" t="n">
        <x:v>0</x:v>
      </x:c>
      <x:c r="E45" s="2" t="n">
        <x:v>0</x:v>
      </x:c>
      <x:c r="F45" s="2" t="n">
        <x:v>0</x:v>
      </x:c>
      <x:c r="G45" s="2" t="n">
        <x:v>0</x:v>
      </x:c>
      <x:c r="H45" s="1"/>
    </x:row>
    <x:row r="46" ht="25" customHeight="1">
      <x:c r="A46" s="1"/>
      <x:c r="B46" s="1" t="str">
        <x:v>Working-capital cash flow</x:v>
      </x:c>
      <x:c r="C46" s="2" t="n">
        <x:f>-$C$24</x:f>
        <x:v>-30</x:v>
      </x:c>
      <x:c r="D46" s="2" t="n">
        <x:v>0</x:v>
      </x:c>
      <x:c r="E46" s="2" t="n">
        <x:v>0</x:v>
      </x:c>
      <x:c r="F46" s="2" t="n">
        <x:v>0</x:v>
      </x:c>
      <x:c r="G46" s="2" t="n">
        <x:f>$C$24</x:f>
        <x:v>30</x:v>
      </x:c>
      <x:c r="H46" s="1"/>
    </x:row>
    <x:row r="47" ht="25" customHeight="1">
      <x:c r="A47" s="1"/>
      <x:c r="B47" s="1" t="str">
        <x:v>After-tax disposal</x:v>
      </x:c>
      <x:c r="C47" s="2" t="n">
        <x:v>0</x:v>
      </x:c>
      <x:c r="D47" s="2" t="n">
        <x:v>0</x:v>
      </x:c>
      <x:c r="E47" s="2" t="n">
        <x:v>0</x:v>
      </x:c>
      <x:c r="F47" s="2" t="n">
        <x:v>0</x:v>
      </x:c>
      <x:c r="G47" s="2" t="n">
        <x:f>$C$27*(1-$C$15)</x:f>
        <x:v>21</x:v>
      </x:c>
      <x:c r="H47" s="1"/>
    </x:row>
    <x:row r="48" ht="25" customHeight="1">
      <x:c r="A48" s="1"/>
      <x:c r="B48" s="1" t="str">
        <x:v>Project free cash flow</x:v>
      </x:c>
      <x:c r="C48" s="2" t="n">
        <x:f>SUM(C44:C47)</x:f>
        <x:v>-330</x:v>
      </x:c>
      <x:c r="D48" s="2" t="n">
        <x:f>SUM(D44:D47)</x:f>
        <x:v>120.5</x:v>
      </x:c>
      <x:c r="E48" s="2" t="n">
        <x:f>SUM(E44:E47)</x:f>
        <x:v>120.5</x:v>
      </x:c>
      <x:c r="F48" s="2" t="n">
        <x:f>SUM(F44:F47)</x:f>
        <x:v>120.5</x:v>
      </x:c>
      <x:c r="G48" s="2" t="n">
        <x:f>SUM(G44:G47)</x:f>
        <x:v>171.5</x:v>
      </x:c>
      <x:c r="H48" s="1"/>
    </x:row>
    <x:row r="49" ht="25" customHeight="1">
      <x:c r="A49" s="1"/>
      <x:c r="B49" s="1" t="str">
        <x:v>Discount factor</x:v>
      </x:c>
      <x:c r="C49" s="2" t="n">
        <x:f>1/(1+$C$14)^C38</x:f>
        <x:v>1</x:v>
      </x:c>
      <x:c r="D49" s="2" t="n">
        <x:f>1/(1+$C$14)^D38</x:f>
        <x:v>0.8928571428571428</x:v>
      </x:c>
      <x:c r="E49" s="2" t="n">
        <x:f>1/(1+$C$14)^E38</x:f>
        <x:v>0.7971938775510203</x:v>
      </x:c>
      <x:c r="F49" s="2" t="n">
        <x:f>1/(1+$C$14)^F38</x:f>
        <x:v>0.7117802478134109</x:v>
      </x:c>
      <x:c r="G49" s="2" t="n">
        <x:f>1/(1+$C$14)^G38</x:f>
        <x:v>0.6355180784048311</x:v>
      </x:c>
      <x:c r="H49" s="1"/>
    </x:row>
    <x:row r="50" ht="25" customHeight="1">
      <x:c r="A50" s="1"/>
      <x:c r="B50" s="1" t="str">
        <x:v>Present value</x:v>
      </x:c>
      <x:c r="C50" s="2" t="n">
        <x:f>C48*C49</x:f>
        <x:v>-330</x:v>
      </x:c>
      <x:c r="D50" s="2" t="n">
        <x:f>D48*D49</x:f>
        <x:v>107.58928571428571</x:v>
      </x:c>
      <x:c r="E50" s="2" t="n">
        <x:f>E48*E49</x:f>
        <x:v>96.06186224489795</x:v>
      </x:c>
      <x:c r="F50" s="2" t="n">
        <x:f>F48*F49</x:f>
        <x:v>85.76951986151602</x:v>
      </x:c>
      <x:c r="G50" s="2" t="n">
        <x:f>G48*G49</x:f>
        <x:v>108.99135044642853</x:v>
      </x:c>
      <x:c r="H50" s="1"/>
    </x:row>
    <x:row r="51" ht="25" customHeight="1">
      <x:c r="A51" s="1"/>
      <x:c r="B51" s="1" t="str">
        <x:v>PV cross-check difference</x:v>
      </x:c>
      <x:c r="C51" s="21" t="n">
        <x:f>SUM(C50:G50)-(C48+NPV($C$14,D48:G48))</x:f>
        <x:v>-2.842170943040401e-14</x:v>
      </x:c>
      <x:c r="D51" s="1"/>
      <x:c r="E51" s="1"/>
      <x:c r="F51" s="1"/>
      <x:c r="G51" s="1"/>
      <x:c r="H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</x:row>
    <x:row r="55" ht="25" customHeight="1">
      <x:c r="A55" s="1"/>
      <x:c r="B55" s="12" t="str">
        <x:v>Replace cash flows</x:v>
      </x:c>
      <x:c r="C55" s="12"/>
      <x:c r="D55" s="12"/>
      <x:c r="E55" s="12"/>
      <x:c r="F55" s="12"/>
      <x:c r="G55" s="12"/>
      <x:c r="H55" s="1"/>
    </x:row>
    <x:row r="56" ht="25" customHeight="1">
      <x:c r="A56" s="1"/>
      <x:c r="B56" s="12" t="str">
        <x:v>Year</x:v>
      </x:c>
      <x:c r="C56" s="15" t="n">
        <x:v>0</x:v>
      </x:c>
      <x:c r="D56" s="15" t="n">
        <x:v>1</x:v>
      </x:c>
      <x:c r="E56" s="15" t="n">
        <x:v>2</x:v>
      </x:c>
      <x:c r="F56" s="15" t="n">
        <x:v>3</x:v>
      </x:c>
      <x:c r="G56" s="15" t="n">
        <x:v>4</x:v>
      </x:c>
      <x:c r="H56" s="1"/>
    </x:row>
    <x:row r="57" ht="25" customHeight="1">
      <x:c r="A57" s="1"/>
      <x:c r="B57" s="1" t="str">
        <x:v>Revenue</x:v>
      </x:c>
      <x:c r="C57" s="2" t="n">
        <x:v>0</x:v>
      </x:c>
      <x:c r="D57" s="2" t="n">
        <x:f>$G$25</x:f>
        <x:v>500</x:v>
      </x:c>
      <x:c r="E57" s="2" t="n">
        <x:f>$G$25</x:f>
        <x:v>500</x:v>
      </x:c>
      <x:c r="F57" s="2" t="n">
        <x:f>$G$25</x:f>
        <x:v>500</x:v>
      </x:c>
      <x:c r="G57" s="2" t="n">
        <x:f>$G$25</x:f>
        <x:v>500</x:v>
      </x:c>
      <x:c r="H57" s="1"/>
    </x:row>
    <x:row r="58" ht="25" customHeight="1">
      <x:c r="A58" s="1"/>
      <x:c r="B58" s="1" t="str">
        <x:v>Cash operating cost</x:v>
      </x:c>
      <x:c r="C58" s="2" t="n">
        <x:v>0</x:v>
      </x:c>
      <x:c r="D58" s="2" t="n">
        <x:f>$G$26</x:f>
        <x:v>250</x:v>
      </x:c>
      <x:c r="E58" s="2" t="n">
        <x:f>$G$26</x:f>
        <x:v>250</x:v>
      </x:c>
      <x:c r="F58" s="2" t="n">
        <x:f>$G$26</x:f>
        <x:v>250</x:v>
      </x:c>
      <x:c r="G58" s="2" t="n">
        <x:f>$G$26</x:f>
        <x:v>250</x:v>
      </x:c>
      <x:c r="H58" s="1"/>
    </x:row>
    <x:row r="59" ht="25" customHeight="1">
      <x:c r="A59" s="1"/>
      <x:c r="B59" s="1" t="str">
        <x:v>Tax depreciation</x:v>
      </x:c>
      <x:c r="C59" s="2" t="n">
        <x:v>0</x:v>
      </x:c>
      <x:c r="D59" s="2" t="n">
        <x:f>$G$23/$G$56</x:f>
        <x:v>150</x:v>
      </x:c>
      <x:c r="E59" s="2" t="n">
        <x:f>$G$23/$G$56</x:f>
        <x:v>150</x:v>
      </x:c>
      <x:c r="F59" s="2" t="n">
        <x:f>$G$23/$G$56</x:f>
        <x:v>150</x:v>
      </x:c>
      <x:c r="G59" s="2" t="n">
        <x:f>$G$23/$G$56</x:f>
        <x:v>150</x:v>
      </x:c>
      <x:c r="H59" s="1"/>
    </x:row>
    <x:row r="60" ht="25" customHeight="1">
      <x:c r="A60" s="1"/>
      <x:c r="B60" s="1" t="str">
        <x:v>EBIT</x:v>
      </x:c>
      <x:c r="C60" s="2" t="n">
        <x:v>0</x:v>
      </x:c>
      <x:c r="D60" s="2" t="n">
        <x:f>D57-D58-D59</x:f>
        <x:v>100</x:v>
      </x:c>
      <x:c r="E60" s="2" t="n">
        <x:f>E57-E58-E59</x:f>
        <x:v>100</x:v>
      </x:c>
      <x:c r="F60" s="2" t="n">
        <x:f>F57-F58-F59</x:f>
        <x:v>100</x:v>
      </x:c>
      <x:c r="G60" s="2" t="n">
        <x:f>G57-G58-G59</x:f>
        <x:v>100</x:v>
      </x:c>
      <x:c r="H60" s="1"/>
    </x:row>
    <x:row r="61" ht="25" customHeight="1">
      <x:c r="A61" s="1"/>
      <x:c r="B61" s="1" t="str">
        <x:v>Incremental cash tax</x:v>
      </x:c>
      <x:c r="C61" s="2" t="n">
        <x:v>0</x:v>
      </x:c>
      <x:c r="D61" s="2" t="n">
        <x:f>D60*$C$15</x:f>
        <x:v>30</x:v>
      </x:c>
      <x:c r="E61" s="2" t="n">
        <x:f>E60*$C$15</x:f>
        <x:v>30</x:v>
      </x:c>
      <x:c r="F61" s="2" t="n">
        <x:f>F60*$C$15</x:f>
        <x:v>30</x:v>
      </x:c>
      <x:c r="G61" s="2" t="n">
        <x:f>G60*$C$15</x:f>
        <x:v>30</x:v>
      </x:c>
      <x:c r="H61" s="1"/>
    </x:row>
    <x:row r="62" ht="25" customHeight="1">
      <x:c r="A62" s="1"/>
      <x:c r="B62" s="1" t="str">
        <x:v>Operating cash flow</x:v>
      </x:c>
      <x:c r="C62" s="2" t="n">
        <x:v>0</x:v>
      </x:c>
      <x:c r="D62" s="2" t="n">
        <x:f>D60-D61+D59</x:f>
        <x:v>220</x:v>
      </x:c>
      <x:c r="E62" s="2" t="n">
        <x:f>E60-E61+E59</x:f>
        <x:v>220</x:v>
      </x:c>
      <x:c r="F62" s="2" t="n">
        <x:f>F60-F61+F59</x:f>
        <x:v>220</x:v>
      </x:c>
      <x:c r="G62" s="2" t="n">
        <x:f>G60-G61+G59</x:f>
        <x:v>220</x:v>
      </x:c>
      <x:c r="H62" s="1"/>
    </x:row>
    <x:row r="63" ht="25" customHeight="1">
      <x:c r="A63" s="1"/>
      <x:c r="B63" s="1" t="str">
        <x:v>Capex cash flow</x:v>
      </x:c>
      <x:c r="C63" s="2" t="n">
        <x:f>-$G$23</x:f>
        <x:v>-600</x:v>
      </x:c>
      <x:c r="D63" s="2" t="n">
        <x:v>0</x:v>
      </x:c>
      <x:c r="E63" s="2" t="n">
        <x:v>0</x:v>
      </x:c>
      <x:c r="F63" s="2" t="n">
        <x:v>0</x:v>
      </x:c>
      <x:c r="G63" s="2" t="n">
        <x:v>0</x:v>
      </x:c>
      <x:c r="H63" s="1"/>
    </x:row>
    <x:row r="64" ht="25" customHeight="1">
      <x:c r="A64" s="1"/>
      <x:c r="B64" s="1" t="str">
        <x:v>Working-capital cash flow</x:v>
      </x:c>
      <x:c r="C64" s="2" t="n">
        <x:f>-$G$24</x:f>
        <x:v>-60</x:v>
      </x:c>
      <x:c r="D64" s="2" t="n">
        <x:v>0</x:v>
      </x:c>
      <x:c r="E64" s="2" t="n">
        <x:v>0</x:v>
      </x:c>
      <x:c r="F64" s="2" t="n">
        <x:v>0</x:v>
      </x:c>
      <x:c r="G64" s="2" t="n">
        <x:f>$G$24</x:f>
        <x:v>60</x:v>
      </x:c>
      <x:c r="H64" s="1"/>
    </x:row>
    <x:row r="65" ht="25" customHeight="1">
      <x:c r="A65" s="1"/>
      <x:c r="B65" s="1" t="str">
        <x:v>After-tax disposal</x:v>
      </x:c>
      <x:c r="C65" s="2" t="n">
        <x:v>0</x:v>
      </x:c>
      <x:c r="D65" s="2" t="n">
        <x:v>0</x:v>
      </x:c>
      <x:c r="E65" s="2" t="n">
        <x:v>0</x:v>
      </x:c>
      <x:c r="F65" s="2" t="n">
        <x:v>0</x:v>
      </x:c>
      <x:c r="G65" s="2" t="n">
        <x:f>$G$27*(1-$C$15)</x:f>
        <x:v>42</x:v>
      </x:c>
      <x:c r="H65" s="1"/>
    </x:row>
    <x:row r="66" ht="25" customHeight="1">
      <x:c r="A66" s="1"/>
      <x:c r="B66" s="1" t="str">
        <x:v>Project free cash flow</x:v>
      </x:c>
      <x:c r="C66" s="2" t="n">
        <x:f>SUM(C62:C65)</x:f>
        <x:v>-660</x:v>
      </x:c>
      <x:c r="D66" s="2" t="n">
        <x:f>SUM(D62:D65)</x:f>
        <x:v>220</x:v>
      </x:c>
      <x:c r="E66" s="2" t="n">
        <x:f>SUM(E62:E65)</x:f>
        <x:v>220</x:v>
      </x:c>
      <x:c r="F66" s="2" t="n">
        <x:f>SUM(F62:F65)</x:f>
        <x:v>220</x:v>
      </x:c>
      <x:c r="G66" s="2" t="n">
        <x:f>SUM(G62:G65)</x:f>
        <x:v>322</x:v>
      </x:c>
      <x:c r="H66" s="1"/>
    </x:row>
    <x:row r="67" ht="25" customHeight="1">
      <x:c r="A67" s="1"/>
      <x:c r="B67" s="1" t="str">
        <x:v>Discount factor</x:v>
      </x:c>
      <x:c r="C67" s="2" t="n">
        <x:f>1/(1+$C$14)^C56</x:f>
        <x:v>1</x:v>
      </x:c>
      <x:c r="D67" s="2" t="n">
        <x:f>1/(1+$C$14)^D56</x:f>
        <x:v>0.8928571428571428</x:v>
      </x:c>
      <x:c r="E67" s="2" t="n">
        <x:f>1/(1+$C$14)^E56</x:f>
        <x:v>0.7971938775510203</x:v>
      </x:c>
      <x:c r="F67" s="2" t="n">
        <x:f>1/(1+$C$14)^F56</x:f>
        <x:v>0.7117802478134109</x:v>
      </x:c>
      <x:c r="G67" s="2" t="n">
        <x:f>1/(1+$C$14)^G56</x:f>
        <x:v>0.6355180784048311</x:v>
      </x:c>
      <x:c r="H67" s="1"/>
    </x:row>
    <x:row r="68" ht="25" customHeight="1">
      <x:c r="A68" s="1"/>
      <x:c r="B68" s="1" t="str">
        <x:v>Present value</x:v>
      </x:c>
      <x:c r="C68" s="2" t="n">
        <x:f>C66*C67</x:f>
        <x:v>-660</x:v>
      </x:c>
      <x:c r="D68" s="2" t="n">
        <x:f>D66*D67</x:f>
        <x:v>196.42857142857142</x:v>
      </x:c>
      <x:c r="E68" s="2" t="n">
        <x:f>E66*E67</x:f>
        <x:v>175.38265306122446</x:v>
      </x:c>
      <x:c r="F68" s="2" t="n">
        <x:f>F66*F67</x:f>
        <x:v>156.59165451895038</x:v>
      </x:c>
      <x:c r="G68" s="2" t="n">
        <x:f>G66*G67</x:f>
        <x:v>204.63682124635562</x:v>
      </x:c>
      <x:c r="H68" s="1"/>
    </x:row>
    <x:row r="69" ht="25" customHeight="1">
      <x:c r="A69" s="1"/>
      <x:c r="B69" s="1" t="str">
        <x:v>PV cross-check difference</x:v>
      </x:c>
      <x:c r="C69" s="21" t="n">
        <x:f>SUM(C68:G68)-(C66+NPV($C$14,D66:G66))</x:f>
        <x:v>-2.842170943040401e-14</x:v>
      </x:c>
      <x:c r="D69" s="1"/>
      <x:c r="E69" s="1"/>
      <x:c r="F69" s="1"/>
      <x:c r="G69" s="1"/>
      <x:c r="H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</x:row>
  </x:sheetData>
  <x:conditionalFormatting sqref="C8:D8">
    <x:cfRule type="cellIs" dxfId="0" priority="1" operator="lessThan">
      <x:formula>0</x:formula>
    </x:cfRule>
  </x:conditionalFormatting>
  <x:conditionalFormatting sqref="C51:C51">
    <x:cfRule type="expression" dxfId="1" priority="2">
      <x:formula>ABS(C51)&gt;0.000001</x:formula>
    </x:cfRule>
  </x:conditionalFormatting>
  <x:conditionalFormatting sqref="C69:C69">
    <x:cfRule type="expression" dxfId="2" priority="3">
      <x:formula>ABS(C69)&gt;0.000001</x:formula>
    </x:cfRule>
  </x:conditionalFormatting>
  <x:dataValidations count="5">
    <x:dataValidation type="decimal" operator="between" sqref="C14">
      <x:formula1>0</x:formula1>
      <x:formula2>0.99</x:formula2>
    </x:dataValidation>
    <x:dataValidation type="decimal" operator="between" sqref="C15">
      <x:formula1>0</x:formula1>
      <x:formula2>0.99</x:formula2>
    </x:dataValidation>
    <x:dataValidation type="decimal" operator="greaterThanOrEqual" sqref="C16:C17">
      <x:formula1>0</x:formula1>
    </x:dataValidation>
    <x:dataValidation type="decimal" operator="greaterThanOrEqual" sqref="C23:C27">
      <x:formula1>0</x:formula1>
    </x:dataValidation>
    <x:dataValidation type="decimal" operator="greaterThanOrEqual" sqref="G23:G27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E66"/>
  </x:sheetPr>
  <x:sheetViews>
    <x:sheetView showGridLines="0" workbookViewId="0"/>
  </x:sheetViews>
  <x:sheetFormatPr defaultRowHeight="15"/>
  <x:cols>
    <x:col min="1" max="1" width="3" hidden="0" customWidth="1"/>
    <x:col min="2" max="2" width="36" hidden="0" customWidth="1"/>
    <x:col min="3" max="3" width="76" hidden="0" customWidth="1"/>
    <x:col min="4" max="4" width="3" hidden="0" customWidth="1"/>
  </x:cols>
  <x:sheetData>
    <x:row r="1" ht="30" customHeight="1">
      <x:c r="A1" s="1"/>
      <x:c r="B1" s="1"/>
      <x:c r="C1" s="1"/>
      <x:c r="D1" s="1"/>
    </x:row>
    <x:row r="2" ht="30" customHeight="1">
      <x:c r="A2" s="1"/>
      <x:c r="B2" s="17" t="str">
        <x:v>Allocation recommendation</x:v>
      </x:c>
      <x:c r="C2" s="1"/>
      <x:c r="D2" s="1"/>
    </x:row>
    <x:row r="3" ht="30" customHeight="1">
      <x:c r="A3" s="1"/>
      <x:c r="B3" s="1"/>
      <x:c r="C3" s="1"/>
      <x:c r="D3" s="1"/>
    </x:row>
    <x:row r="4" ht="30" customHeight="1">
      <x:c r="A4" s="1"/>
      <x:c r="B4" s="1" t="str">
        <x:v>Submission</x:v>
      </x:c>
      <x:c r="C4" s="1" t="str">
        <x:v>150–250 words plus the changed-input test log below.</x:v>
      </x:c>
      <x:c r="D4" s="1"/>
    </x:row>
    <x:row r="5" ht="30" customHeight="1">
      <x:c r="A5" s="1"/>
      <x:c r="B5" s="1" t="str">
        <x:v>Review</x:v>
      </x:c>
      <x:c r="C5" s="1" t="str">
        <x:v>Numerical checks do not grade your judgment or written reasoning.</x:v>
      </x:c>
      <x:c r="D5" s="1"/>
    </x:row>
    <x:row r="6" ht="30" customHeight="1">
      <x:c r="A6" s="1"/>
      <x:c r="B6" s="1"/>
      <x:c r="C6" s="1"/>
      <x:c r="D6" s="1"/>
    </x:row>
    <x:row r="7" ht="30" customHeight="1">
      <x:c r="A7" s="1"/>
      <x:c r="B7" s="1" t="str">
        <x:v>Decision and funding condition</x:v>
      </x:c>
      <x:c r="C7" s="23"/>
      <x:c r="D7" s="1"/>
    </x:row>
    <x:row r="8" ht="30" customHeight="1">
      <x:c r="A8" s="1"/>
      <x:c r="B8" s="1"/>
      <x:c r="C8" s="23"/>
      <x:c r="D8" s="1"/>
    </x:row>
    <x:row r="9" ht="30" customHeight="1">
      <x:c r="A9" s="1"/>
      <x:c r="B9" s="1" t="str">
        <x:v>NPV comparison and IRR trap</x:v>
      </x:c>
      <x:c r="C9" s="23"/>
      <x:c r="D9" s="1"/>
    </x:row>
    <x:row r="10" ht="30" customHeight="1">
      <x:c r="A10" s="1"/>
      <x:c r="B10" s="1"/>
      <x:c r="C10" s="23"/>
      <x:c r="D10" s="1"/>
    </x:row>
    <x:row r="11" ht="30" customHeight="1">
      <x:c r="A11" s="1"/>
      <x:c r="B11" s="1" t="str">
        <x:v>Switching assumption</x:v>
      </x:c>
      <x:c r="C11" s="23"/>
      <x:c r="D11" s="1"/>
    </x:row>
    <x:row r="12" ht="30" customHeight="1">
      <x:c r="A12" s="1"/>
      <x:c r="B12" s="1"/>
      <x:c r="C12" s="23"/>
      <x:c r="D12" s="1"/>
    </x:row>
    <x:row r="13" ht="30" customHeight="1">
      <x:c r="A13" s="1"/>
      <x:c r="B13" s="1" t="str">
        <x:v>Evidence needed and next action</x:v>
      </x:c>
      <x:c r="C13" s="23"/>
      <x:c r="D13" s="1"/>
    </x:row>
    <x:row r="14" ht="30" customHeight="1">
      <x:c r="A14" s="1"/>
      <x:c r="B14" s="1"/>
      <x:c r="C14" s="23"/>
      <x:c r="D14" s="1"/>
    </x:row>
    <x:row r="15" ht="30" customHeight="1">
      <x:c r="A15" s="1"/>
      <x:c r="B15" s="1"/>
      <x:c r="C15" s="1"/>
      <x:c r="D15" s="1"/>
    </x:row>
    <x:row r="16" ht="30" customHeight="1">
      <x:c r="A16" s="1"/>
      <x:c r="B16" s="1" t="str">
        <x:v>Changed input / original value</x:v>
      </x:c>
      <x:c r="C16" s="23"/>
      <x:c r="D16" s="1"/>
    </x:row>
    <x:row r="17" ht="30" customHeight="1">
      <x:c r="A17" s="1"/>
      <x:c r="B17" s="1"/>
      <x:c r="C17" s="23"/>
      <x:c r="D17" s="1"/>
    </x:row>
    <x:row r="18" ht="30" customHeight="1">
      <x:c r="A18" s="1"/>
      <x:c r="B18" s="1" t="str">
        <x:v>New value / recalculated choice</x:v>
      </x:c>
      <x:c r="C18" s="23"/>
      <x:c r="D18" s="1"/>
    </x:row>
    <x:row r="19" ht="30" customHeight="1">
      <x:c r="A19" s="1"/>
      <x:c r="B19" s="1"/>
      <x:c r="C19" s="23"/>
      <x:c r="D19" s="1"/>
    </x:row>
    <x:row r="20" ht="30" customHeight="1">
      <x:c r="A20" s="1"/>
      <x:c r="B20" s="1" t="str">
        <x:v>Threshold test / both sides</x:v>
      </x:c>
      <x:c r="C20" s="23"/>
      <x:c r="D20" s="1"/>
    </x:row>
    <x:row r="21" ht="30" customHeight="1">
      <x:c r="A21" s="1"/>
      <x:c r="B21" s="1"/>
      <x:c r="C21" s="23"/>
      <x:c r="D21" s="1"/>
    </x:row>
    <x:row r="22" ht="30" customHeight="1">
      <x:c r="A22" s="1"/>
      <x:c r="B22" s="1" t="str">
        <x:v>Funding test / shortfall</x:v>
      </x:c>
      <x:c r="C22" s="23"/>
      <x:c r="D22" s="1"/>
    </x:row>
    <x:row r="23" ht="30" customHeight="1">
      <x:c r="A23" s="1"/>
      <x:c r="B23" s="1"/>
      <x:c r="C23" s="23"/>
      <x:c r="D23" s="1"/>
    </x:row>
    <x:row r="24" ht="30" customHeight="1">
      <x:c r="A24" s="1"/>
      <x:c r="B24" s="1" t="str">
        <x:v>Restored baseline / date</x:v>
      </x:c>
      <x:c r="C24" s="23"/>
      <x:c r="D24" s="1"/>
    </x:row>
    <x:row r="25" ht="30" customHeight="1">
      <x:c r="A25" s="1"/>
      <x:c r="B25" s="1"/>
      <x:c r="C25" s="23"/>
      <x:c r="D25" s="1"/>
    </x:row>
    <x:row r="26" ht="30" customHeight="1">
      <x:c r="A26" s="1"/>
      <x:c r="B26" s="1"/>
      <x:c r="C26" s="1"/>
      <x:c r="D26" s="1"/>
    </x:row>
    <x:row r="27" ht="30" customHeight="1">
      <x:c r="A27" s="1"/>
      <x:c r="B27" s="1" t="str">
        <x:v>Reviewer / self-review</x:v>
      </x:c>
      <x:c r="C27" s="23"/>
      <x:c r="D27" s="1"/>
    </x:row>
    <x:row r="28" ht="30" customHeight="1">
      <x:c r="A28" s="1"/>
      <x:c r="B28" s="1"/>
      <x:c r="C28" s="23"/>
      <x:c r="D28" s="1"/>
    </x:row>
    <x:row r="29" ht="30" customHeight="1">
      <x:c r="A29" s="1"/>
      <x:c r="B29" s="1" t="str">
        <x:v>Unresolved issues</x:v>
      </x:c>
      <x:c r="C29" s="23"/>
      <x:c r="D29" s="1"/>
    </x:row>
    <x:row r="30" ht="30" customHeight="1">
      <x:c r="A30" s="1"/>
      <x:c r="B30" s="1"/>
      <x:c r="C30" s="23"/>
      <x:c r="D30" s="1"/>
    </x:row>
    <x:row r="31" ht="30" customHeight="1">
      <x:c r="A31" s="1"/>
      <x:c r="B31" s="1"/>
      <x:c r="C31" s="1"/>
      <x:c r="D31" s="1"/>
    </x:row>
  </x:sheetData>
  <x:mergeCells>
    <x:mergeCell ref="C7:C8"/>
    <x:mergeCell ref="C9:C10"/>
    <x:mergeCell ref="C11:C12"/>
    <x:mergeCell ref="C13:C14"/>
    <x:mergeCell ref="C16:C17"/>
    <x:mergeCell ref="C18:C19"/>
    <x:mergeCell ref="C20:C21"/>
    <x:mergeCell ref="C22:C23"/>
    <x:mergeCell ref="C24:C25"/>
    <x:mergeCell ref="C27:C28"/>
    <x:mergeCell ref="C29:C30"/>
  </x:mergeCells>
  <x:pageMargins left="0.7" right="0.7" top="0.75" bottom="0.75" header="0.3" footer="0.3"/>
</x:worksheet>
</file>